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660" windowHeight="12555" activeTab="0"/>
  </bookViews>
  <sheets>
    <sheet name="入力・要約" sheetId="1" r:id="rId1"/>
    <sheet name="詳細" sheetId="2" r:id="rId2"/>
  </sheets>
  <definedNames/>
  <calcPr fullCalcOnLoad="1"/>
</workbook>
</file>

<file path=xl/sharedStrings.xml><?xml version="1.0" encoding="utf-8"?>
<sst xmlns="http://schemas.openxmlformats.org/spreadsheetml/2006/main" count="61" uniqueCount="43">
  <si>
    <t>㎏</t>
  </si>
  <si>
    <t>W</t>
  </si>
  <si>
    <t>％</t>
  </si>
  <si>
    <t>㎏</t>
  </si>
  <si>
    <t>目標体脂肪率</t>
  </si>
  <si>
    <t>（カロリー）</t>
  </si>
  <si>
    <t>kcal</t>
  </si>
  <si>
    <t>W/kg・・・目標体脂肪率まで落ちた時</t>
  </si>
  <si>
    <t>W/kg・・・現時点</t>
  </si>
  <si>
    <t>目標体脂肪率を達成した時の体重</t>
  </si>
  <si>
    <t>*3％が人間の限界値</t>
  </si>
  <si>
    <t>*除脂肪体重はそのままの前提</t>
  </si>
  <si>
    <t>（カロリー÷30日）</t>
  </si>
  <si>
    <t>（カロリー÷90日）</t>
  </si>
  <si>
    <t>（カロリー÷180日）</t>
  </si>
  <si>
    <t>体重（現時点）</t>
  </si>
  <si>
    <t>体脂肪率（現時点）</t>
  </si>
  <si>
    <t>脂肪重量（現時点）</t>
  </si>
  <si>
    <t>除脂肪体重（現時点）</t>
  </si>
  <si>
    <t>FTP（現時点）</t>
  </si>
  <si>
    <t>VO2maxパワー（FTPの上限）</t>
  </si>
  <si>
    <t>VO2maxの上限</t>
  </si>
  <si>
    <t>VO2max上昇幅</t>
  </si>
  <si>
    <t>W/kg・・・FTPがVO2maxと等しくなるまで上がり目標体脂肪率まで落ちた時</t>
  </si>
  <si>
    <t>【FTPのパワーウェイトレシオ】</t>
  </si>
  <si>
    <t>W/kg</t>
  </si>
  <si>
    <t>＜前提条件＞</t>
  </si>
  <si>
    <t>*成人男性であればシーズン中に最大+7％程度上昇する可能性あり（上昇しない可能性もある）</t>
  </si>
  <si>
    <t>VO2maxパワー（現時点）</t>
  </si>
  <si>
    <t>現時点のFTPのパワーウェイトレシオ</t>
  </si>
  <si>
    <t>W/kg・・・現時点からの改善幅</t>
  </si>
  <si>
    <t>kcal/日・・・30日（約1ヶ月）で目標を目標体重まで減らすために、1日あたり不足にする必要があるカロリーの量</t>
  </si>
  <si>
    <t>kcal/日・・・90日（約3ヶ月）で目標を目標体重まで減らすために、1日あたり不足にする必要があるカロリーの量</t>
  </si>
  <si>
    <t>kcal/日・・・30日（約6ヶ月）で目標を目標体重まで減らすために、1日あたり不足にする必要があるカロリーの量</t>
  </si>
  <si>
    <t>kg・・・現状比</t>
  </si>
  <si>
    <t>W・・・現状比</t>
  </si>
  <si>
    <t>・・・オレンジ色のセルに数字を入力</t>
  </si>
  <si>
    <t>FTPのパワーウェイトレシオのポテンシャル上限（推定値）</t>
  </si>
  <si>
    <t>◆FTPのパワーウェイトレシオのポテンシャル上限（推定値）を計算</t>
  </si>
  <si>
    <t>注：前提条件は『詳細』シートのオレンジ色のセル数字を変えることで調整できます。</t>
  </si>
  <si>
    <t>◆FTPのパワーウェイトレシオのポテンシャル上限（推定値）を計算（詳細）</t>
  </si>
  <si>
    <t>目標体脂肪率まで下がった時の体脂肪重量</t>
  </si>
  <si>
    <t>体脂肪重量（現状比）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</si>
</sst>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0000000000000_ "/>
    <numFmt numFmtId="180" formatCode="#,##0.000;[Red]\-#,##0.000"/>
    <numFmt numFmtId="181" formatCode="#,##0.0000;[Red]\-#,##0.0000"/>
    <numFmt numFmtId="182" formatCode="#,##0.00000;[Red]\-#,##0.00000"/>
    <numFmt numFmtId="183" formatCode="#,##0.0_ ;[Red]\-#,##0.0\ "/>
    <numFmt numFmtId="184" formatCode="0.000000000000000_ "/>
    <numFmt numFmtId="185" formatCode="#,##0.0;&quot;▲ &quot;#,##0.0"/>
    <numFmt numFmtId="186" formatCode="#,##0;&quot;▲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5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rgb="FFFFC00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9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>
        <color indexed="63"/>
      </right>
      <top style="medium">
        <color theme="9"/>
      </top>
      <bottom>
        <color indexed="63"/>
      </bottom>
    </border>
    <border>
      <left>
        <color indexed="63"/>
      </left>
      <right style="medium">
        <color theme="9"/>
      </right>
      <top style="medium">
        <color theme="9"/>
      </top>
      <bottom>
        <color indexed="63"/>
      </bottom>
    </border>
    <border>
      <left style="medium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/>
      </right>
      <top>
        <color indexed="63"/>
      </top>
      <bottom>
        <color indexed="63"/>
      </bottom>
    </border>
    <border>
      <left style="medium">
        <color theme="9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9"/>
      </right>
      <top>
        <color indexed="63"/>
      </top>
      <bottom style="medium">
        <color theme="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0" fontId="31" fillId="33" borderId="0" xfId="43" applyFill="1" applyAlignment="1">
      <alignment vertical="center" shrinkToFit="1"/>
    </xf>
    <xf numFmtId="176" fontId="0" fillId="33" borderId="0" xfId="0" applyNumberFormat="1" applyFill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177" fontId="0" fillId="33" borderId="0" xfId="49" applyNumberFormat="1" applyFont="1" applyFill="1" applyAlignment="1">
      <alignment vertical="center" shrinkToFit="1"/>
    </xf>
    <xf numFmtId="0" fontId="0" fillId="33" borderId="0" xfId="0" applyFont="1" applyFill="1" applyAlignment="1">
      <alignment vertical="center"/>
    </xf>
    <xf numFmtId="185" fontId="0" fillId="33" borderId="0" xfId="49" applyNumberFormat="1" applyFont="1" applyFill="1" applyAlignment="1">
      <alignment vertical="center" shrinkToFit="1"/>
    </xf>
    <xf numFmtId="186" fontId="0" fillId="33" borderId="0" xfId="49" applyNumberFormat="1" applyFont="1" applyFill="1" applyAlignment="1">
      <alignment vertical="center" shrinkToFit="1"/>
    </xf>
    <xf numFmtId="0" fontId="46" fillId="33" borderId="0" xfId="0" applyFont="1" applyFill="1" applyAlignment="1">
      <alignment vertical="center" shrinkToFit="1"/>
    </xf>
    <xf numFmtId="176" fontId="46" fillId="33" borderId="0" xfId="0" applyNumberFormat="1" applyFont="1" applyFill="1" applyAlignment="1">
      <alignment vertical="center" shrinkToFit="1"/>
    </xf>
    <xf numFmtId="0" fontId="47" fillId="35" borderId="0" xfId="0" applyFont="1" applyFill="1" applyAlignment="1">
      <alignment vertical="center" shrinkToFit="1"/>
    </xf>
    <xf numFmtId="185" fontId="47" fillId="33" borderId="0" xfId="49" applyNumberFormat="1" applyFont="1" applyFill="1" applyAlignment="1">
      <alignment vertical="center" shrinkToFit="1"/>
    </xf>
    <xf numFmtId="0" fontId="47" fillId="33" borderId="0" xfId="0" applyFont="1" applyFill="1" applyAlignment="1">
      <alignment vertical="center"/>
    </xf>
    <xf numFmtId="1" fontId="46" fillId="33" borderId="0" xfId="0" applyNumberFormat="1" applyFont="1" applyFill="1" applyAlignment="1">
      <alignment vertical="center" shrinkToFit="1"/>
    </xf>
    <xf numFmtId="0" fontId="46" fillId="33" borderId="0" xfId="0" applyFont="1" applyFill="1" applyAlignment="1">
      <alignment horizontal="right" vertical="center" shrinkToFit="1"/>
    </xf>
    <xf numFmtId="38" fontId="46" fillId="33" borderId="0" xfId="49" applyFont="1" applyFill="1" applyAlignment="1">
      <alignment horizontal="right" vertical="center" shrinkToFit="1"/>
    </xf>
    <xf numFmtId="0" fontId="0" fillId="33" borderId="0" xfId="0" applyFill="1" applyBorder="1" applyAlignment="1">
      <alignment vertical="center"/>
    </xf>
    <xf numFmtId="185" fontId="39" fillId="33" borderId="0" xfId="49" applyNumberFormat="1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86" fontId="0" fillId="33" borderId="11" xfId="49" applyNumberFormat="1" applyFont="1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85" fontId="39" fillId="33" borderId="16" xfId="49" applyNumberFormat="1" applyFont="1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48" fillId="35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2" width="2.421875" style="5" customWidth="1"/>
    <col min="3" max="3" width="3.421875" style="5" customWidth="1"/>
    <col min="4" max="4" width="45.140625" style="5" customWidth="1"/>
    <col min="5" max="5" width="9.421875" style="6" customWidth="1"/>
    <col min="6" max="6" width="7.7109375" style="6" customWidth="1"/>
    <col min="7" max="7" width="8.7109375" style="6" customWidth="1"/>
    <col min="8" max="16384" width="9.00390625" style="5" customWidth="1"/>
  </cols>
  <sheetData>
    <row r="2" spans="2:7" ht="13.5">
      <c r="B2" s="1"/>
      <c r="C2" s="1"/>
      <c r="D2" s="1"/>
      <c r="E2" s="2"/>
      <c r="F2" s="2"/>
      <c r="G2" s="2"/>
    </row>
    <row r="3" spans="2:7" ht="13.5">
      <c r="B3" s="1"/>
      <c r="C3" s="1" t="s">
        <v>38</v>
      </c>
      <c r="D3" s="1"/>
      <c r="E3" s="2"/>
      <c r="F3" s="2"/>
      <c r="G3" s="2"/>
    </row>
    <row r="4" spans="2:7" ht="13.5">
      <c r="B4" s="1"/>
      <c r="C4" s="1"/>
      <c r="D4" s="1"/>
      <c r="E4" s="2"/>
      <c r="F4" s="2"/>
      <c r="G4" s="2"/>
    </row>
    <row r="5" spans="2:7" ht="13.5">
      <c r="B5" s="1"/>
      <c r="C5" s="34"/>
      <c r="D5" s="35" t="s">
        <v>36</v>
      </c>
      <c r="E5" s="2"/>
      <c r="F5" s="2"/>
      <c r="G5" s="2"/>
    </row>
    <row r="6" spans="2:7" ht="13.5">
      <c r="B6" s="1"/>
      <c r="C6" s="1"/>
      <c r="D6" s="1"/>
      <c r="E6" s="2"/>
      <c r="F6" s="2"/>
      <c r="G6" s="2"/>
    </row>
    <row r="7" spans="2:7" ht="13.5">
      <c r="B7" s="1"/>
      <c r="C7" s="1"/>
      <c r="D7" s="2" t="s">
        <v>19</v>
      </c>
      <c r="E7" s="16"/>
      <c r="F7" s="2" t="s">
        <v>1</v>
      </c>
      <c r="G7" s="2"/>
    </row>
    <row r="8" spans="2:7" ht="13.5">
      <c r="B8" s="1"/>
      <c r="C8" s="1"/>
      <c r="D8" s="2"/>
      <c r="E8" s="2"/>
      <c r="F8" s="2"/>
      <c r="G8" s="2"/>
    </row>
    <row r="9" spans="2:7" ht="13.5">
      <c r="B9" s="1"/>
      <c r="C9" s="1"/>
      <c r="D9" s="2" t="s">
        <v>15</v>
      </c>
      <c r="E9" s="16"/>
      <c r="F9" s="2" t="s">
        <v>0</v>
      </c>
      <c r="G9" s="2"/>
    </row>
    <row r="10" spans="2:7" ht="13.5">
      <c r="B10" s="1"/>
      <c r="C10" s="1"/>
      <c r="D10" s="2"/>
      <c r="E10" s="2"/>
      <c r="F10" s="2"/>
      <c r="G10" s="2"/>
    </row>
    <row r="11" spans="2:7" ht="13.5">
      <c r="B11" s="1"/>
      <c r="C11" s="1"/>
      <c r="D11" s="2" t="s">
        <v>16</v>
      </c>
      <c r="E11" s="16"/>
      <c r="F11" s="2" t="s">
        <v>2</v>
      </c>
      <c r="G11" s="2"/>
    </row>
    <row r="12" spans="2:7" ht="13.5">
      <c r="B12" s="1"/>
      <c r="C12" s="1"/>
      <c r="D12" s="2"/>
      <c r="E12" s="10"/>
      <c r="F12" s="2"/>
      <c r="G12" s="2"/>
    </row>
    <row r="13" spans="2:7" ht="13.5">
      <c r="B13" s="1"/>
      <c r="C13" s="1"/>
      <c r="D13" s="2" t="s">
        <v>28</v>
      </c>
      <c r="E13" s="16"/>
      <c r="F13" s="2" t="s">
        <v>1</v>
      </c>
      <c r="G13" s="2"/>
    </row>
    <row r="14" spans="2:7" ht="13.5">
      <c r="B14" s="1"/>
      <c r="C14" s="1"/>
      <c r="D14" s="2"/>
      <c r="E14" s="2"/>
      <c r="F14" s="2"/>
      <c r="G14" s="2"/>
    </row>
    <row r="15" spans="2:7" ht="13.5">
      <c r="B15" s="1"/>
      <c r="C15" s="1"/>
      <c r="D15" s="1" t="s">
        <v>29</v>
      </c>
      <c r="E15" s="17">
        <f>IF(E9="","",'詳細'!H8)</f>
      </c>
      <c r="F15" s="2" t="s">
        <v>25</v>
      </c>
      <c r="G15" s="2"/>
    </row>
    <row r="16" spans="2:7" ht="14.25" thickBot="1">
      <c r="B16" s="1"/>
      <c r="C16" s="1"/>
      <c r="D16" s="1"/>
      <c r="E16" s="13"/>
      <c r="F16" s="2"/>
      <c r="G16" s="2"/>
    </row>
    <row r="17" spans="2:7" ht="13.5">
      <c r="B17" s="1"/>
      <c r="C17" s="24"/>
      <c r="D17" s="25"/>
      <c r="E17" s="26"/>
      <c r="F17" s="27"/>
      <c r="G17" s="2"/>
    </row>
    <row r="18" spans="2:7" ht="13.5">
      <c r="B18" s="1"/>
      <c r="C18" s="28"/>
      <c r="D18" s="22" t="s">
        <v>37</v>
      </c>
      <c r="E18" s="23">
        <f>IF(E13="","",'詳細'!H37)</f>
      </c>
      <c r="F18" s="29" t="s">
        <v>25</v>
      </c>
      <c r="G18" s="2"/>
    </row>
    <row r="19" spans="2:7" ht="14.25" thickBot="1">
      <c r="B19" s="1"/>
      <c r="C19" s="30"/>
      <c r="D19" s="31"/>
      <c r="E19" s="32"/>
      <c r="F19" s="33"/>
      <c r="G19" s="2"/>
    </row>
    <row r="20" spans="2:7" ht="13.5">
      <c r="B20" s="1"/>
      <c r="C20" s="1"/>
      <c r="D20" s="1"/>
      <c r="E20" s="12"/>
      <c r="F20" s="2"/>
      <c r="G20" s="2"/>
    </row>
    <row r="21" spans="2:7" ht="13.5">
      <c r="B21" s="1"/>
      <c r="C21" s="1"/>
      <c r="D21" s="1" t="s">
        <v>26</v>
      </c>
      <c r="E21" s="13"/>
      <c r="F21" s="2"/>
      <c r="G21" s="2"/>
    </row>
    <row r="22" spans="2:7" ht="13.5">
      <c r="B22" s="1"/>
      <c r="C22" s="1"/>
      <c r="D22" s="1" t="str">
        <f>"　除脂肪体重を維持したまま体脂肪率を"&amp;'詳細'!E17&amp;"%まで落とし、VO2maxが"&amp;'詳細'!E34&amp;"％上昇した場合。"</f>
        <v>　除脂肪体重を維持したまま体脂肪率を3%まで落とし、VO2maxが7％上昇した場合。</v>
      </c>
      <c r="E22" s="13"/>
      <c r="F22" s="2"/>
      <c r="G22" s="2"/>
    </row>
    <row r="23" spans="2:7" ht="13.5">
      <c r="B23" s="1"/>
      <c r="C23" s="1"/>
      <c r="D23" s="18">
        <f>IF(E13="","","　この時の体重は"&amp;'詳細'!E20&amp;"kg、FTPは"&amp;'詳細'!E37&amp;"Wになる。")</f>
      </c>
      <c r="E23" s="13"/>
      <c r="F23" s="2"/>
      <c r="G23" s="2"/>
    </row>
    <row r="24" spans="2:7" ht="13.5">
      <c r="B24" s="1"/>
      <c r="C24" s="1"/>
      <c r="D24" s="1"/>
      <c r="E24" s="13"/>
      <c r="F24" s="2"/>
      <c r="G24" s="2"/>
    </row>
    <row r="25" spans="2:7" ht="13.5">
      <c r="B25" s="1"/>
      <c r="C25" s="1"/>
      <c r="D25" s="1"/>
      <c r="E25" s="13"/>
      <c r="F25" s="36" t="s">
        <v>39</v>
      </c>
      <c r="G25" s="2"/>
    </row>
    <row r="26" spans="2:7" ht="13.5">
      <c r="B26" s="1"/>
      <c r="C26" s="1"/>
      <c r="D26" s="1"/>
      <c r="E26" s="2"/>
      <c r="F26" s="2"/>
      <c r="G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2" width="2.421875" style="5" customWidth="1"/>
    <col min="3" max="3" width="3.421875" style="5" customWidth="1"/>
    <col min="4" max="4" width="45.140625" style="5" customWidth="1"/>
    <col min="5" max="5" width="9.421875" style="6" customWidth="1"/>
    <col min="6" max="6" width="7.7109375" style="6" customWidth="1"/>
    <col min="7" max="7" width="8.7109375" style="6" customWidth="1"/>
    <col min="8" max="8" width="6.00390625" style="6" customWidth="1"/>
    <col min="9" max="9" width="3.140625" style="5" customWidth="1"/>
    <col min="10" max="10" width="6.7109375" style="5" customWidth="1"/>
    <col min="11" max="11" width="90.7109375" style="5" customWidth="1"/>
    <col min="12" max="16384" width="9.00390625" style="5" customWidth="1"/>
  </cols>
  <sheetData>
    <row r="2" spans="2:11" ht="13.5">
      <c r="B2" s="1"/>
      <c r="C2" s="1"/>
      <c r="D2" s="1"/>
      <c r="E2" s="14"/>
      <c r="F2" s="2"/>
      <c r="G2" s="2"/>
      <c r="H2" s="2"/>
      <c r="I2" s="1"/>
      <c r="J2" s="1"/>
      <c r="K2" s="1"/>
    </row>
    <row r="3" spans="2:11" ht="13.5">
      <c r="B3" s="1"/>
      <c r="C3" s="1" t="s">
        <v>40</v>
      </c>
      <c r="D3" s="1"/>
      <c r="E3" s="2"/>
      <c r="F3" s="2"/>
      <c r="G3" s="2"/>
      <c r="H3" s="2"/>
      <c r="I3" s="1"/>
      <c r="J3" s="1"/>
      <c r="K3" s="1"/>
    </row>
    <row r="4" spans="2:11" ht="13.5">
      <c r="B4" s="1"/>
      <c r="C4" s="1"/>
      <c r="D4" s="1"/>
      <c r="E4" s="2"/>
      <c r="F4" s="2"/>
      <c r="G4" s="2"/>
      <c r="H4" s="11" t="s">
        <v>24</v>
      </c>
      <c r="I4" s="9"/>
      <c r="J4" s="1"/>
      <c r="K4" s="1"/>
    </row>
    <row r="5" spans="2:11" ht="13.5">
      <c r="B5" s="1"/>
      <c r="C5" s="1"/>
      <c r="D5" s="2" t="s">
        <v>19</v>
      </c>
      <c r="E5" s="14">
        <f>'入力・要約'!E7</f>
        <v>0</v>
      </c>
      <c r="F5" s="2" t="s">
        <v>1</v>
      </c>
      <c r="G5" s="2"/>
      <c r="H5" s="1"/>
      <c r="I5" s="1"/>
      <c r="J5" s="1"/>
      <c r="K5" s="1"/>
    </row>
    <row r="6" spans="2:11" ht="13.5">
      <c r="B6" s="1"/>
      <c r="C6" s="1"/>
      <c r="D6" s="3"/>
      <c r="E6" s="2"/>
      <c r="F6" s="2"/>
      <c r="G6" s="2"/>
      <c r="H6" s="2"/>
      <c r="I6" s="1"/>
      <c r="J6" s="1"/>
      <c r="K6" s="1"/>
    </row>
    <row r="7" spans="2:11" ht="13.5">
      <c r="B7" s="1"/>
      <c r="C7" s="1"/>
      <c r="D7" s="3"/>
      <c r="E7" s="2"/>
      <c r="F7" s="2"/>
      <c r="G7" s="2"/>
      <c r="H7" s="2"/>
      <c r="I7" s="1"/>
      <c r="J7" s="1"/>
      <c r="K7" s="1"/>
    </row>
    <row r="8" spans="2:11" ht="13.5">
      <c r="B8" s="1"/>
      <c r="C8" s="1"/>
      <c r="D8" s="2" t="s">
        <v>15</v>
      </c>
      <c r="E8" s="15">
        <f>'入力・要約'!E9</f>
        <v>0</v>
      </c>
      <c r="F8" s="2" t="s">
        <v>0</v>
      </c>
      <c r="G8" s="2"/>
      <c r="H8" s="4" t="e">
        <f>IF(E8="","",E5/E8)</f>
        <v>#DIV/0!</v>
      </c>
      <c r="I8" s="1" t="s">
        <v>8</v>
      </c>
      <c r="J8" s="1"/>
      <c r="K8" s="1"/>
    </row>
    <row r="9" spans="2:11" ht="13.5">
      <c r="B9" s="1"/>
      <c r="C9" s="1"/>
      <c r="D9" s="2"/>
      <c r="E9" s="2"/>
      <c r="F9" s="2"/>
      <c r="G9" s="2"/>
      <c r="H9" s="2"/>
      <c r="I9" s="1"/>
      <c r="J9" s="1"/>
      <c r="K9" s="1"/>
    </row>
    <row r="10" spans="2:11" ht="13.5">
      <c r="B10" s="1"/>
      <c r="C10" s="1"/>
      <c r="D10" s="2" t="s">
        <v>16</v>
      </c>
      <c r="E10" s="14">
        <f>'入力・要約'!E11</f>
        <v>0</v>
      </c>
      <c r="F10" s="2" t="s">
        <v>2</v>
      </c>
      <c r="G10" s="2"/>
      <c r="H10" s="2"/>
      <c r="I10" s="1"/>
      <c r="J10" s="1"/>
      <c r="K10" s="1"/>
    </row>
    <row r="11" spans="2:11" ht="13.5">
      <c r="B11" s="1"/>
      <c r="C11" s="1"/>
      <c r="D11" s="2"/>
      <c r="E11" s="10"/>
      <c r="F11" s="2"/>
      <c r="G11" s="2"/>
      <c r="H11" s="2"/>
      <c r="I11" s="1"/>
      <c r="J11" s="1"/>
      <c r="K11" s="1"/>
    </row>
    <row r="12" spans="2:11" ht="13.5">
      <c r="B12" s="1"/>
      <c r="C12" s="1"/>
      <c r="D12" s="2" t="s">
        <v>17</v>
      </c>
      <c r="E12" s="10">
        <f>E8*E10/100</f>
        <v>0</v>
      </c>
      <c r="F12" s="2" t="s">
        <v>3</v>
      </c>
      <c r="G12" s="2"/>
      <c r="H12" s="2"/>
      <c r="I12" s="1"/>
      <c r="J12" s="1"/>
      <c r="K12" s="1"/>
    </row>
    <row r="13" spans="2:11" ht="13.5">
      <c r="B13" s="1"/>
      <c r="C13" s="1"/>
      <c r="D13" s="2"/>
      <c r="E13" s="10"/>
      <c r="F13" s="2"/>
      <c r="G13" s="2"/>
      <c r="H13" s="2"/>
      <c r="I13" s="1"/>
      <c r="J13" s="1"/>
      <c r="K13" s="1"/>
    </row>
    <row r="14" spans="2:11" ht="13.5">
      <c r="B14" s="1"/>
      <c r="C14" s="1"/>
      <c r="D14" s="2" t="s">
        <v>18</v>
      </c>
      <c r="E14" s="10">
        <f>E8-E12</f>
        <v>0</v>
      </c>
      <c r="F14" s="2" t="s">
        <v>0</v>
      </c>
      <c r="G14" s="2"/>
      <c r="H14" s="2"/>
      <c r="I14" s="1"/>
      <c r="J14" s="1"/>
      <c r="K14" s="1"/>
    </row>
    <row r="15" spans="2:11" ht="13.5">
      <c r="B15" s="1"/>
      <c r="C15" s="1"/>
      <c r="D15" s="2"/>
      <c r="E15" s="10"/>
      <c r="F15" s="2"/>
      <c r="G15" s="2"/>
      <c r="H15" s="2"/>
      <c r="I15" s="1"/>
      <c r="J15" s="1"/>
      <c r="K15" s="1"/>
    </row>
    <row r="16" spans="2:11" ht="13.5">
      <c r="B16" s="1"/>
      <c r="C16" s="1"/>
      <c r="D16" s="2"/>
      <c r="E16" s="2"/>
      <c r="F16" s="2"/>
      <c r="G16" s="2"/>
      <c r="H16" s="2"/>
      <c r="I16" s="1"/>
      <c r="J16" s="1"/>
      <c r="K16" s="1"/>
    </row>
    <row r="17" spans="2:11" ht="13.5">
      <c r="B17" s="1"/>
      <c r="C17" s="1"/>
      <c r="D17" s="2" t="s">
        <v>4</v>
      </c>
      <c r="E17" s="16">
        <v>3</v>
      </c>
      <c r="F17" s="2" t="s">
        <v>2</v>
      </c>
      <c r="G17" s="2"/>
      <c r="H17" s="2"/>
      <c r="I17" s="1"/>
      <c r="J17" s="1"/>
      <c r="K17" s="1"/>
    </row>
    <row r="18" spans="2:11" ht="13.5">
      <c r="B18" s="1"/>
      <c r="C18" s="1"/>
      <c r="D18" s="2" t="s">
        <v>10</v>
      </c>
      <c r="E18" s="2"/>
      <c r="F18" s="2"/>
      <c r="G18" s="2"/>
      <c r="H18" s="2"/>
      <c r="I18" s="1"/>
      <c r="J18" s="1"/>
      <c r="K18" s="1"/>
    </row>
    <row r="19" spans="2:11" ht="13.5">
      <c r="B19" s="1"/>
      <c r="C19" s="1"/>
      <c r="D19" s="2"/>
      <c r="E19" s="10"/>
      <c r="F19" s="2"/>
      <c r="G19" s="2"/>
      <c r="H19" s="8"/>
      <c r="I19" s="1"/>
      <c r="J19" s="1"/>
      <c r="K19" s="1"/>
    </row>
    <row r="20" spans="2:11" ht="13.5">
      <c r="B20" s="1"/>
      <c r="C20" s="1"/>
      <c r="D20" s="2" t="s">
        <v>9</v>
      </c>
      <c r="E20" s="10">
        <f>ROUND(E14/(1/(1+E17/100)),1)</f>
        <v>0</v>
      </c>
      <c r="F20" s="2" t="s">
        <v>0</v>
      </c>
      <c r="G20" s="2"/>
      <c r="H20" s="4" t="e">
        <f>IF(E20="","",E5/E20)</f>
        <v>#DIV/0!</v>
      </c>
      <c r="I20" s="1" t="s">
        <v>7</v>
      </c>
      <c r="J20" s="1"/>
      <c r="K20" s="1"/>
    </row>
    <row r="21" spans="2:11" ht="13.5">
      <c r="B21" s="1"/>
      <c r="C21" s="1"/>
      <c r="D21" s="2" t="s">
        <v>11</v>
      </c>
      <c r="E21" s="12">
        <f>E20-E8</f>
        <v>0</v>
      </c>
      <c r="F21" s="7" t="s">
        <v>34</v>
      </c>
      <c r="G21" s="2"/>
      <c r="H21" s="10" t="e">
        <f>H20-H8</f>
        <v>#DIV/0!</v>
      </c>
      <c r="I21" s="1" t="s">
        <v>30</v>
      </c>
      <c r="J21" s="1"/>
      <c r="K21" s="1"/>
    </row>
    <row r="22" spans="2:11" ht="13.5">
      <c r="B22" s="1"/>
      <c r="C22" s="1"/>
      <c r="D22" s="2"/>
      <c r="E22" s="2"/>
      <c r="F22" s="2"/>
      <c r="G22" s="2"/>
      <c r="H22" s="2"/>
      <c r="I22" s="1"/>
      <c r="J22" s="1"/>
      <c r="K22" s="1"/>
    </row>
    <row r="23" spans="2:11" ht="13.5">
      <c r="B23" s="1"/>
      <c r="C23" s="1"/>
      <c r="D23" s="2" t="s">
        <v>41</v>
      </c>
      <c r="E23" s="10">
        <f>E17*E20/100</f>
        <v>0</v>
      </c>
      <c r="F23" s="2"/>
      <c r="G23" s="2"/>
      <c r="H23" s="2"/>
      <c r="I23" s="1"/>
      <c r="J23" s="1"/>
      <c r="K23" s="1"/>
    </row>
    <row r="24" spans="2:11" ht="13.5">
      <c r="B24" s="1"/>
      <c r="C24" s="1"/>
      <c r="D24" s="2"/>
      <c r="E24" s="10"/>
      <c r="F24" s="2"/>
      <c r="G24" s="2"/>
      <c r="H24" s="2"/>
      <c r="I24" s="1"/>
      <c r="J24" s="1"/>
      <c r="K24" s="1"/>
    </row>
    <row r="25" spans="2:11" ht="13.5">
      <c r="B25" s="1"/>
      <c r="C25" s="1"/>
      <c r="D25" s="2" t="s">
        <v>42</v>
      </c>
      <c r="E25" s="12">
        <f>E23-E12</f>
        <v>0</v>
      </c>
      <c r="F25" s="2" t="s">
        <v>3</v>
      </c>
      <c r="G25" s="2"/>
      <c r="H25" s="2"/>
      <c r="I25" s="1"/>
      <c r="J25" s="1"/>
      <c r="K25" s="1"/>
    </row>
    <row r="26" spans="2:11" ht="13.5">
      <c r="B26" s="1"/>
      <c r="C26" s="1"/>
      <c r="D26" s="2" t="s">
        <v>5</v>
      </c>
      <c r="E26" s="13">
        <f>E25*1000*7</f>
        <v>0</v>
      </c>
      <c r="F26" s="2" t="s">
        <v>6</v>
      </c>
      <c r="G26" s="2"/>
      <c r="H26" s="2"/>
      <c r="I26" s="1"/>
      <c r="J26" s="1"/>
      <c r="K26" s="1"/>
    </row>
    <row r="27" spans="2:11" ht="13.5">
      <c r="B27" s="1"/>
      <c r="C27" s="1"/>
      <c r="D27" s="2" t="s">
        <v>12</v>
      </c>
      <c r="E27" s="13">
        <f>E26/30</f>
        <v>0</v>
      </c>
      <c r="F27" s="7" t="s">
        <v>31</v>
      </c>
      <c r="G27" s="2"/>
      <c r="H27" s="2"/>
      <c r="I27" s="1"/>
      <c r="J27" s="1"/>
      <c r="K27" s="1"/>
    </row>
    <row r="28" spans="2:11" ht="13.5">
      <c r="B28" s="1"/>
      <c r="C28" s="1"/>
      <c r="D28" s="2" t="s">
        <v>13</v>
      </c>
      <c r="E28" s="13">
        <f>E26/60</f>
        <v>0</v>
      </c>
      <c r="F28" s="7" t="s">
        <v>32</v>
      </c>
      <c r="G28" s="2"/>
      <c r="H28" s="2"/>
      <c r="I28" s="1"/>
      <c r="J28" s="1"/>
      <c r="K28" s="1"/>
    </row>
    <row r="29" spans="2:11" ht="13.5">
      <c r="B29" s="1"/>
      <c r="C29" s="1"/>
      <c r="D29" s="2" t="s">
        <v>14</v>
      </c>
      <c r="E29" s="13">
        <f>E26/180</f>
        <v>0</v>
      </c>
      <c r="F29" s="7" t="s">
        <v>33</v>
      </c>
      <c r="G29" s="2"/>
      <c r="H29" s="2"/>
      <c r="I29" s="1"/>
      <c r="J29" s="1"/>
      <c r="K29" s="1"/>
    </row>
    <row r="30" spans="2:11" ht="13.5">
      <c r="B30" s="1"/>
      <c r="C30" s="1"/>
      <c r="D30" s="2"/>
      <c r="E30" s="13"/>
      <c r="F30" s="2"/>
      <c r="G30" s="2"/>
      <c r="H30" s="2"/>
      <c r="I30" s="1"/>
      <c r="J30" s="1"/>
      <c r="K30" s="1"/>
    </row>
    <row r="31" spans="2:11" ht="13.5">
      <c r="B31" s="1"/>
      <c r="C31" s="1"/>
      <c r="D31" s="2" t="s">
        <v>20</v>
      </c>
      <c r="E31" s="14">
        <f>ROUND('入力・要約'!E13,0)</f>
        <v>0</v>
      </c>
      <c r="F31" s="2" t="s">
        <v>1</v>
      </c>
      <c r="G31" s="2"/>
      <c r="H31" s="4" t="e">
        <f>IF(E20="","",E31/E20)</f>
        <v>#DIV/0!</v>
      </c>
      <c r="I31" s="1" t="s">
        <v>23</v>
      </c>
      <c r="J31" s="1"/>
      <c r="K31" s="1"/>
    </row>
    <row r="32" spans="2:11" ht="13.5">
      <c r="B32" s="1"/>
      <c r="C32" s="1"/>
      <c r="D32" s="2"/>
      <c r="E32" s="20" t="str">
        <f>"+"&amp;E31-E5</f>
        <v>+0</v>
      </c>
      <c r="F32" s="7" t="s">
        <v>35</v>
      </c>
      <c r="G32" s="2"/>
      <c r="H32" s="10" t="e">
        <f>H31-H8</f>
        <v>#DIV/0!</v>
      </c>
      <c r="I32" s="1" t="s">
        <v>30</v>
      </c>
      <c r="J32" s="1"/>
      <c r="K32" s="1"/>
    </row>
    <row r="33" spans="2:11" ht="13.5">
      <c r="B33" s="1"/>
      <c r="C33" s="1"/>
      <c r="D33" s="2"/>
      <c r="E33" s="2"/>
      <c r="F33" s="2"/>
      <c r="G33" s="2"/>
      <c r="H33" s="10"/>
      <c r="I33" s="1"/>
      <c r="J33" s="1"/>
      <c r="K33" s="1"/>
    </row>
    <row r="34" spans="2:11" ht="13.5">
      <c r="B34" s="1"/>
      <c r="C34" s="1"/>
      <c r="D34" s="2" t="s">
        <v>22</v>
      </c>
      <c r="E34" s="16">
        <v>7</v>
      </c>
      <c r="F34" s="2" t="s">
        <v>2</v>
      </c>
      <c r="G34" s="2"/>
      <c r="H34" s="2"/>
      <c r="I34" s="1"/>
      <c r="J34" s="1"/>
      <c r="K34" s="1"/>
    </row>
    <row r="35" spans="2:11" ht="13.5">
      <c r="B35" s="1"/>
      <c r="C35" s="1"/>
      <c r="D35" s="7" t="s">
        <v>27</v>
      </c>
      <c r="E35" s="2"/>
      <c r="F35" s="2"/>
      <c r="G35" s="2"/>
      <c r="H35" s="2"/>
      <c r="I35" s="1"/>
      <c r="J35" s="1"/>
      <c r="K35" s="1"/>
    </row>
    <row r="36" spans="2:11" ht="13.5">
      <c r="B36" s="1"/>
      <c r="C36" s="1"/>
      <c r="D36" s="2"/>
      <c r="E36" s="2"/>
      <c r="F36" s="2"/>
      <c r="G36" s="2"/>
      <c r="H36" s="2"/>
      <c r="I36" s="1"/>
      <c r="J36" s="1"/>
      <c r="K36" s="1"/>
    </row>
    <row r="37" spans="2:11" ht="13.5">
      <c r="B37" s="1"/>
      <c r="C37" s="1"/>
      <c r="D37" s="2" t="s">
        <v>21</v>
      </c>
      <c r="E37" s="19">
        <f>ROUND(E31*(1+E34/100),0)</f>
        <v>0</v>
      </c>
      <c r="F37" s="2" t="s">
        <v>1</v>
      </c>
      <c r="G37" s="2"/>
      <c r="H37" s="4" t="e">
        <f>IF(E20="","",E37/E20)</f>
        <v>#DIV/0!</v>
      </c>
      <c r="I37" s="1" t="str">
        <f>"W/kg・・・VO2maxが+"&amp;E34&amp;"％上昇し、FTPがVO2maxと等しくなるまで上がり,除脂肪体重がそのままで、目標体脂肪率まで落ちた時"</f>
        <v>W/kg・・・VO2maxが+7％上昇し、FTPがVO2maxと等しくなるまで上がり,除脂肪体重がそのままで、目標体脂肪率まで落ちた時</v>
      </c>
      <c r="J37" s="1"/>
      <c r="K37" s="1"/>
    </row>
    <row r="38" spans="2:11" ht="13.5">
      <c r="B38" s="1"/>
      <c r="C38" s="1"/>
      <c r="D38" s="1"/>
      <c r="E38" s="21" t="str">
        <f>"+"&amp;E37-E5</f>
        <v>+0</v>
      </c>
      <c r="F38" s="7" t="s">
        <v>35</v>
      </c>
      <c r="G38" s="2"/>
      <c r="H38" s="10" t="e">
        <f>H37-H8</f>
        <v>#DIV/0!</v>
      </c>
      <c r="I38" s="1" t="s">
        <v>30</v>
      </c>
      <c r="J38" s="1"/>
      <c r="K38" s="1"/>
    </row>
    <row r="39" spans="2:11" ht="13.5">
      <c r="B39" s="1"/>
      <c r="C39" s="1"/>
      <c r="D39" s="1"/>
      <c r="E39" s="2"/>
      <c r="F39" s="2"/>
      <c r="G39" s="2"/>
      <c r="H39" s="2"/>
      <c r="I39" s="1"/>
      <c r="J39" s="1"/>
      <c r="K3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2011-10-28T15:35:15Z</dcterms:created>
  <dcterms:modified xsi:type="dcterms:W3CDTF">2011-11-11T10:22:25Z</dcterms:modified>
  <cp:category/>
  <cp:version/>
  <cp:contentType/>
  <cp:contentStatus/>
</cp:coreProperties>
</file>